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\Documents\Blogs\"/>
    </mc:Choice>
  </mc:AlternateContent>
  <bookViews>
    <workbookView xWindow="0" yWindow="0" windowWidth="16815" windowHeight="7155"/>
  </bookViews>
  <sheets>
    <sheet name="Crops" sheetId="1" r:id="rId1"/>
    <sheet name="Livestock" sheetId="2" r:id="rId2"/>
  </sheets>
  <calcPr calcId="152511"/>
</workbook>
</file>

<file path=xl/calcChain.xml><?xml version="1.0" encoding="utf-8"?>
<calcChain xmlns="http://schemas.openxmlformats.org/spreadsheetml/2006/main">
  <c r="F6" i="2" l="1"/>
  <c r="G6" i="2" s="1"/>
  <c r="G5" i="2"/>
  <c r="F5" i="2"/>
  <c r="F4" i="2"/>
  <c r="G4" i="2" s="1"/>
  <c r="G3" i="2"/>
  <c r="G7" i="2" s="1"/>
  <c r="G10" i="2" s="1"/>
  <c r="F3" i="2"/>
  <c r="N49" i="1" l="1"/>
  <c r="N61" i="1"/>
  <c r="N59" i="1"/>
  <c r="N58" i="1"/>
  <c r="N57" i="1"/>
  <c r="N56" i="1"/>
  <c r="N43" i="1" l="1"/>
  <c r="N47" i="1" s="1"/>
  <c r="H40" i="1"/>
  <c r="H30" i="1"/>
  <c r="G40" i="1"/>
  <c r="G39" i="1"/>
  <c r="G36" i="1"/>
  <c r="G33" i="1"/>
  <c r="G30" i="1"/>
  <c r="G29" i="1"/>
  <c r="G26" i="1"/>
  <c r="G23" i="1"/>
  <c r="G20" i="1"/>
  <c r="G17" i="1"/>
  <c r="G14" i="1"/>
  <c r="G11" i="1"/>
  <c r="G8" i="1"/>
  <c r="G5" i="1"/>
  <c r="E39" i="1" l="1"/>
  <c r="H39" i="1" s="1"/>
  <c r="E36" i="1"/>
  <c r="H36" i="1" s="1"/>
  <c r="E33" i="1"/>
  <c r="H33" i="1" s="1"/>
  <c r="E29" i="1"/>
  <c r="H29" i="1" s="1"/>
  <c r="E26" i="1"/>
  <c r="H26" i="1" s="1"/>
  <c r="E23" i="1"/>
  <c r="H23" i="1" s="1"/>
  <c r="E20" i="1"/>
  <c r="H20" i="1" s="1"/>
  <c r="E17" i="1"/>
  <c r="H17" i="1" s="1"/>
  <c r="E14" i="1"/>
  <c r="H14" i="1" s="1"/>
  <c r="E11" i="1"/>
  <c r="H11" i="1" s="1"/>
  <c r="E8" i="1"/>
  <c r="H8" i="1" s="1"/>
  <c r="E5" i="1"/>
  <c r="H5" i="1" s="1"/>
  <c r="H42" i="1" l="1"/>
  <c r="N53" i="1" l="1"/>
</calcChain>
</file>

<file path=xl/sharedStrings.xml><?xml version="1.0" encoding="utf-8"?>
<sst xmlns="http://schemas.openxmlformats.org/spreadsheetml/2006/main" count="128" uniqueCount="59">
  <si>
    <t>Item</t>
  </si>
  <si>
    <t>Year</t>
  </si>
  <si>
    <t>Unit</t>
  </si>
  <si>
    <t>Value</t>
  </si>
  <si>
    <t>Barley</t>
  </si>
  <si>
    <t>tonnes</t>
  </si>
  <si>
    <t>Cassava</t>
  </si>
  <si>
    <t>Maize</t>
  </si>
  <si>
    <t>Millet</t>
  </si>
  <si>
    <t>Plantains and others</t>
  </si>
  <si>
    <t>Potatoes</t>
  </si>
  <si>
    <t>Rice, paddy</t>
  </si>
  <si>
    <t>Sorghum</t>
  </si>
  <si>
    <t>Soybeans</t>
  </si>
  <si>
    <t>Sweet potatoes</t>
  </si>
  <si>
    <t>Wheat</t>
  </si>
  <si>
    <t>Yams</t>
  </si>
  <si>
    <t>World Production</t>
  </si>
  <si>
    <t>https://ndb.nal.usda.gov/ndb/</t>
  </si>
  <si>
    <t>Taro</t>
  </si>
  <si>
    <t>http://www.factfish.com/statistic-country/world/taro%2C%20production%20quantity</t>
  </si>
  <si>
    <t>Sugar raw</t>
  </si>
  <si>
    <t>2012-14</t>
  </si>
  <si>
    <t>faostat</t>
  </si>
  <si>
    <t>kcal/100g</t>
  </si>
  <si>
    <t>kcal/tonne</t>
  </si>
  <si>
    <t>kcal produced</t>
  </si>
  <si>
    <t>Total</t>
  </si>
  <si>
    <t>Recommended daily kcal intake</t>
  </si>
  <si>
    <t>Recommended annual kcal intake</t>
  </si>
  <si>
    <t>Global population</t>
  </si>
  <si>
    <t>http://www.worldometers.info/world-population/</t>
  </si>
  <si>
    <t>Total calorie req</t>
  </si>
  <si>
    <t>Ratio</t>
  </si>
  <si>
    <t>Organic correction</t>
  </si>
  <si>
    <t>Yield</t>
  </si>
  <si>
    <t>Organic yield</t>
  </si>
  <si>
    <t>Ley</t>
  </si>
  <si>
    <t>Smil</t>
  </si>
  <si>
    <t>China never more than 10% p.38</t>
  </si>
  <si>
    <t>England 13% 1250-1740, 1836 26.9%</t>
  </si>
  <si>
    <t>Lampkin</t>
  </si>
  <si>
    <t>&gt;35%</t>
  </si>
  <si>
    <t>Cropland yield</t>
  </si>
  <si>
    <t>Ley yield</t>
  </si>
  <si>
    <t>Total organic yield</t>
  </si>
  <si>
    <t>Existing organic arable correction</t>
  </si>
  <si>
    <t>http://orgprints.org/32677/19/Willer-2018-global-data-biofach.pdf</t>
  </si>
  <si>
    <t>kcal/kg</t>
  </si>
  <si>
    <t>kcal tot</t>
  </si>
  <si>
    <t>Meat, cattle</t>
  </si>
  <si>
    <t>Meat, goat</t>
  </si>
  <si>
    <t>Meat, horse</t>
  </si>
  <si>
    <t>Meat, sheep</t>
  </si>
  <si>
    <t>Total global kcal req</t>
  </si>
  <si>
    <t>%</t>
  </si>
  <si>
    <t>Sources:</t>
  </si>
  <si>
    <t>http://www.fao.org/faostat/en/#data/QL</t>
  </si>
  <si>
    <t>https://ndb.nal.usda.gov/ndb/foods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</si>
</sst>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activeCell="B65" sqref="B65"/>
    </sheetView>
  </sheetViews>
  <sheetFormatPr defaultRowHeight="15" x14ac:dyDescent="0.25"/>
  <cols>
    <col min="5" max="5" width="12" bestFit="1" customWidth="1"/>
    <col min="7" max="8" width="12" bestFit="1" customWidth="1"/>
    <col min="14" max="14" width="12" bestFit="1" customWidth="1"/>
  </cols>
  <sheetData>
    <row r="1" spans="1:8" x14ac:dyDescent="0.25">
      <c r="A1" t="s">
        <v>17</v>
      </c>
      <c r="G1">
        <v>10000</v>
      </c>
    </row>
    <row r="2" spans="1:8" x14ac:dyDescent="0.25">
      <c r="A2" t="s">
        <v>0</v>
      </c>
      <c r="B2" t="s">
        <v>1</v>
      </c>
      <c r="C2" t="s">
        <v>2</v>
      </c>
      <c r="D2" t="s">
        <v>3</v>
      </c>
      <c r="F2" t="s">
        <v>24</v>
      </c>
      <c r="G2" t="s">
        <v>25</v>
      </c>
      <c r="H2" t="s">
        <v>26</v>
      </c>
    </row>
    <row r="3" spans="1:8" x14ac:dyDescent="0.25">
      <c r="A3" t="s">
        <v>4</v>
      </c>
      <c r="B3">
        <v>2014</v>
      </c>
      <c r="C3" t="s">
        <v>5</v>
      </c>
      <c r="D3">
        <v>144487586</v>
      </c>
    </row>
    <row r="4" spans="1:8" x14ac:dyDescent="0.25">
      <c r="A4" t="s">
        <v>4</v>
      </c>
      <c r="B4">
        <v>2015</v>
      </c>
      <c r="C4" t="s">
        <v>5</v>
      </c>
      <c r="D4">
        <v>148455619</v>
      </c>
    </row>
    <row r="5" spans="1:8" x14ac:dyDescent="0.25">
      <c r="A5" t="s">
        <v>4</v>
      </c>
      <c r="B5">
        <v>2016</v>
      </c>
      <c r="C5" t="s">
        <v>5</v>
      </c>
      <c r="D5">
        <v>141277993</v>
      </c>
      <c r="E5">
        <f>AVERAGE(D3:D5)</f>
        <v>144740399.33333334</v>
      </c>
      <c r="F5">
        <v>352</v>
      </c>
      <c r="G5">
        <f>F5*$G$1</f>
        <v>3520000</v>
      </c>
      <c r="H5">
        <f>E5*G5</f>
        <v>509486205653333.37</v>
      </c>
    </row>
    <row r="6" spans="1:8" x14ac:dyDescent="0.25">
      <c r="A6" t="s">
        <v>6</v>
      </c>
      <c r="B6">
        <v>2014</v>
      </c>
      <c r="C6" t="s">
        <v>5</v>
      </c>
      <c r="D6">
        <v>274331598</v>
      </c>
    </row>
    <row r="7" spans="1:8" x14ac:dyDescent="0.25">
      <c r="A7" t="s">
        <v>6</v>
      </c>
      <c r="B7">
        <v>2015</v>
      </c>
      <c r="C7" t="s">
        <v>5</v>
      </c>
      <c r="D7">
        <v>276608356</v>
      </c>
    </row>
    <row r="8" spans="1:8" x14ac:dyDescent="0.25">
      <c r="A8" t="s">
        <v>6</v>
      </c>
      <c r="B8">
        <v>2016</v>
      </c>
      <c r="C8" t="s">
        <v>5</v>
      </c>
      <c r="D8">
        <v>277102564</v>
      </c>
      <c r="E8">
        <f>AVERAGE(D6:D8)</f>
        <v>276014172.66666669</v>
      </c>
      <c r="F8">
        <v>160</v>
      </c>
      <c r="G8">
        <f>F8*$G$1</f>
        <v>1600000</v>
      </c>
      <c r="H8">
        <f>E8*G8</f>
        <v>441622676266666.69</v>
      </c>
    </row>
    <row r="9" spans="1:8" x14ac:dyDescent="0.25">
      <c r="A9" t="s">
        <v>7</v>
      </c>
      <c r="B9">
        <v>2014</v>
      </c>
      <c r="C9" t="s">
        <v>5</v>
      </c>
      <c r="D9">
        <v>1038330655</v>
      </c>
    </row>
    <row r="10" spans="1:8" x14ac:dyDescent="0.25">
      <c r="A10" t="s">
        <v>7</v>
      </c>
      <c r="B10">
        <v>2015</v>
      </c>
      <c r="C10" t="s">
        <v>5</v>
      </c>
      <c r="D10">
        <v>1010609468</v>
      </c>
    </row>
    <row r="11" spans="1:8" x14ac:dyDescent="0.25">
      <c r="A11" t="s">
        <v>7</v>
      </c>
      <c r="B11">
        <v>2016</v>
      </c>
      <c r="C11" t="s">
        <v>5</v>
      </c>
      <c r="D11">
        <v>1060107470</v>
      </c>
      <c r="E11">
        <f>AVERAGE(D9:D11)</f>
        <v>1036349197.6666666</v>
      </c>
      <c r="F11">
        <v>86</v>
      </c>
      <c r="G11">
        <f>F11*$G$1</f>
        <v>860000</v>
      </c>
      <c r="H11">
        <f>E11*G11</f>
        <v>891260309993333.25</v>
      </c>
    </row>
    <row r="12" spans="1:8" x14ac:dyDescent="0.25">
      <c r="A12" t="s">
        <v>8</v>
      </c>
      <c r="B12">
        <v>2014</v>
      </c>
      <c r="C12" t="s">
        <v>5</v>
      </c>
      <c r="D12">
        <v>28442614</v>
      </c>
    </row>
    <row r="13" spans="1:8" x14ac:dyDescent="0.25">
      <c r="A13" t="s">
        <v>8</v>
      </c>
      <c r="B13">
        <v>2015</v>
      </c>
      <c r="C13" t="s">
        <v>5</v>
      </c>
      <c r="D13">
        <v>28624098</v>
      </c>
    </row>
    <row r="14" spans="1:8" x14ac:dyDescent="0.25">
      <c r="A14" t="s">
        <v>8</v>
      </c>
      <c r="B14">
        <v>2016</v>
      </c>
      <c r="C14" t="s">
        <v>5</v>
      </c>
      <c r="D14">
        <v>28357451</v>
      </c>
      <c r="E14">
        <f>AVERAGE(D12:D14)</f>
        <v>28474721</v>
      </c>
      <c r="F14">
        <v>378</v>
      </c>
      <c r="G14">
        <f>F14*$G$1</f>
        <v>3780000</v>
      </c>
      <c r="H14">
        <f>E14*G14</f>
        <v>107634445380000</v>
      </c>
    </row>
    <row r="15" spans="1:8" x14ac:dyDescent="0.25">
      <c r="A15" t="s">
        <v>9</v>
      </c>
      <c r="B15">
        <v>2014</v>
      </c>
      <c r="C15" t="s">
        <v>5</v>
      </c>
      <c r="D15">
        <v>35068687</v>
      </c>
    </row>
    <row r="16" spans="1:8" x14ac:dyDescent="0.25">
      <c r="A16" t="s">
        <v>9</v>
      </c>
      <c r="B16">
        <v>2015</v>
      </c>
      <c r="C16" t="s">
        <v>5</v>
      </c>
      <c r="D16">
        <v>35713826</v>
      </c>
    </row>
    <row r="17" spans="1:8" x14ac:dyDescent="0.25">
      <c r="A17" t="s">
        <v>9</v>
      </c>
      <c r="B17">
        <v>2016</v>
      </c>
      <c r="C17" t="s">
        <v>5</v>
      </c>
      <c r="D17">
        <v>35063802</v>
      </c>
      <c r="E17">
        <f>AVERAGE(D15:D17)</f>
        <v>35282105</v>
      </c>
      <c r="F17">
        <v>122</v>
      </c>
      <c r="G17">
        <f>F17*$G$1</f>
        <v>1220000</v>
      </c>
      <c r="H17">
        <f>E17*G17</f>
        <v>43044168100000</v>
      </c>
    </row>
    <row r="18" spans="1:8" x14ac:dyDescent="0.25">
      <c r="A18" t="s">
        <v>10</v>
      </c>
      <c r="B18">
        <v>2014</v>
      </c>
      <c r="C18" t="s">
        <v>5</v>
      </c>
      <c r="D18">
        <v>380967206</v>
      </c>
    </row>
    <row r="19" spans="1:8" x14ac:dyDescent="0.25">
      <c r="A19" t="s">
        <v>10</v>
      </c>
      <c r="B19">
        <v>2015</v>
      </c>
      <c r="C19" t="s">
        <v>5</v>
      </c>
      <c r="D19">
        <v>376811720</v>
      </c>
    </row>
    <row r="20" spans="1:8" x14ac:dyDescent="0.25">
      <c r="A20" t="s">
        <v>10</v>
      </c>
      <c r="B20">
        <v>2016</v>
      </c>
      <c r="C20" t="s">
        <v>5</v>
      </c>
      <c r="D20">
        <v>376826967</v>
      </c>
      <c r="E20">
        <f>AVERAGE(D18:D20)</f>
        <v>378201964.33333331</v>
      </c>
      <c r="F20">
        <v>77</v>
      </c>
      <c r="G20">
        <f>F20*$G$1</f>
        <v>770000</v>
      </c>
      <c r="H20">
        <f>E20*G20</f>
        <v>291215512536666.62</v>
      </c>
    </row>
    <row r="21" spans="1:8" x14ac:dyDescent="0.25">
      <c r="A21" t="s">
        <v>11</v>
      </c>
      <c r="B21">
        <v>2014</v>
      </c>
      <c r="C21" t="s">
        <v>5</v>
      </c>
      <c r="D21">
        <v>742425600</v>
      </c>
    </row>
    <row r="22" spans="1:8" x14ac:dyDescent="0.25">
      <c r="A22" t="s">
        <v>11</v>
      </c>
      <c r="B22">
        <v>2015</v>
      </c>
      <c r="C22" t="s">
        <v>5</v>
      </c>
      <c r="D22">
        <v>740084696</v>
      </c>
    </row>
    <row r="23" spans="1:8" x14ac:dyDescent="0.25">
      <c r="A23" t="s">
        <v>11</v>
      </c>
      <c r="B23">
        <v>2016</v>
      </c>
      <c r="C23" t="s">
        <v>5</v>
      </c>
      <c r="D23">
        <v>740961445</v>
      </c>
      <c r="E23">
        <f>AVERAGE(D21:D23)</f>
        <v>741157247</v>
      </c>
      <c r="F23">
        <v>365</v>
      </c>
      <c r="G23">
        <f>F23*$G$1</f>
        <v>3650000</v>
      </c>
      <c r="H23">
        <f>E23*G23</f>
        <v>2705223951550000</v>
      </c>
    </row>
    <row r="24" spans="1:8" x14ac:dyDescent="0.25">
      <c r="A24" t="s">
        <v>12</v>
      </c>
      <c r="B24">
        <v>2014</v>
      </c>
      <c r="C24" t="s">
        <v>5</v>
      </c>
      <c r="D24">
        <v>68237439</v>
      </c>
    </row>
    <row r="25" spans="1:8" x14ac:dyDescent="0.25">
      <c r="A25" t="s">
        <v>12</v>
      </c>
      <c r="B25">
        <v>2015</v>
      </c>
      <c r="C25" t="s">
        <v>5</v>
      </c>
      <c r="D25">
        <v>65924626</v>
      </c>
    </row>
    <row r="26" spans="1:8" x14ac:dyDescent="0.25">
      <c r="A26" t="s">
        <v>12</v>
      </c>
      <c r="B26">
        <v>2016</v>
      </c>
      <c r="C26" t="s">
        <v>5</v>
      </c>
      <c r="D26">
        <v>63930558</v>
      </c>
      <c r="E26">
        <f>AVERAGE(D24:D26)</f>
        <v>66030874.333333336</v>
      </c>
      <c r="F26">
        <v>329</v>
      </c>
      <c r="G26">
        <f>F26*$G$1</f>
        <v>3290000</v>
      </c>
      <c r="H26">
        <f>E26*G26</f>
        <v>217241576556666.69</v>
      </c>
    </row>
    <row r="27" spans="1:8" x14ac:dyDescent="0.25">
      <c r="A27" t="s">
        <v>13</v>
      </c>
      <c r="B27">
        <v>2014</v>
      </c>
      <c r="C27" t="s">
        <v>5</v>
      </c>
      <c r="D27">
        <v>306373463</v>
      </c>
    </row>
    <row r="28" spans="1:8" x14ac:dyDescent="0.25">
      <c r="A28" t="s">
        <v>13</v>
      </c>
      <c r="B28">
        <v>2015</v>
      </c>
      <c r="C28" t="s">
        <v>5</v>
      </c>
      <c r="D28">
        <v>323204743</v>
      </c>
    </row>
    <row r="29" spans="1:8" x14ac:dyDescent="0.25">
      <c r="A29" t="s">
        <v>13</v>
      </c>
      <c r="B29">
        <v>2016</v>
      </c>
      <c r="C29" t="s">
        <v>5</v>
      </c>
      <c r="D29">
        <v>334894085</v>
      </c>
      <c r="E29">
        <f>AVERAGE(D27:D29)</f>
        <v>321490763.66666669</v>
      </c>
      <c r="F29">
        <v>147</v>
      </c>
      <c r="G29">
        <f>F29*$G$1</f>
        <v>1470000</v>
      </c>
      <c r="H29">
        <f>E29*G29</f>
        <v>472591422590000</v>
      </c>
    </row>
    <row r="30" spans="1:8" x14ac:dyDescent="0.25">
      <c r="A30" t="s">
        <v>21</v>
      </c>
      <c r="B30" t="s">
        <v>22</v>
      </c>
      <c r="C30" t="s">
        <v>5</v>
      </c>
      <c r="E30">
        <v>178079615.33333299</v>
      </c>
      <c r="F30">
        <v>377</v>
      </c>
      <c r="G30">
        <f>F30*$G$1</f>
        <v>3770000</v>
      </c>
      <c r="H30">
        <f>E30*G30</f>
        <v>671360149806665.37</v>
      </c>
    </row>
    <row r="31" spans="1:8" x14ac:dyDescent="0.25">
      <c r="A31" t="s">
        <v>14</v>
      </c>
      <c r="B31">
        <v>2014</v>
      </c>
      <c r="C31" t="s">
        <v>5</v>
      </c>
      <c r="D31">
        <v>104574239</v>
      </c>
    </row>
    <row r="32" spans="1:8" x14ac:dyDescent="0.25">
      <c r="A32" t="s">
        <v>14</v>
      </c>
      <c r="B32">
        <v>2015</v>
      </c>
      <c r="C32" t="s">
        <v>5</v>
      </c>
      <c r="D32">
        <v>103880917</v>
      </c>
    </row>
    <row r="33" spans="1:17" x14ac:dyDescent="0.25">
      <c r="A33" t="s">
        <v>14</v>
      </c>
      <c r="B33">
        <v>2016</v>
      </c>
      <c r="C33" t="s">
        <v>5</v>
      </c>
      <c r="D33">
        <v>105190501</v>
      </c>
      <c r="E33">
        <f>AVERAGE(D31:D33)</f>
        <v>104548552.33333333</v>
      </c>
      <c r="F33">
        <v>86</v>
      </c>
      <c r="G33">
        <f>F33*$G$1</f>
        <v>860000</v>
      </c>
      <c r="H33">
        <f>E33*G33</f>
        <v>89911755006666.656</v>
      </c>
    </row>
    <row r="34" spans="1:17" x14ac:dyDescent="0.25">
      <c r="A34" t="s">
        <v>15</v>
      </c>
      <c r="B34">
        <v>2014</v>
      </c>
      <c r="C34" t="s">
        <v>5</v>
      </c>
      <c r="D34">
        <v>733534429</v>
      </c>
    </row>
    <row r="35" spans="1:17" x14ac:dyDescent="0.25">
      <c r="A35" t="s">
        <v>15</v>
      </c>
      <c r="B35">
        <v>2015</v>
      </c>
      <c r="C35" t="s">
        <v>5</v>
      </c>
      <c r="D35">
        <v>736984917</v>
      </c>
    </row>
    <row r="36" spans="1:17" x14ac:dyDescent="0.25">
      <c r="A36" t="s">
        <v>15</v>
      </c>
      <c r="B36">
        <v>2016</v>
      </c>
      <c r="C36" t="s">
        <v>5</v>
      </c>
      <c r="D36">
        <v>749460077</v>
      </c>
      <c r="E36">
        <f>AVERAGE(D34:D36)</f>
        <v>739993141</v>
      </c>
      <c r="F36">
        <v>327</v>
      </c>
      <c r="G36">
        <f>F36*$G$1</f>
        <v>3270000</v>
      </c>
      <c r="H36">
        <f>E36*G36</f>
        <v>2419777571070000</v>
      </c>
    </row>
    <row r="37" spans="1:17" x14ac:dyDescent="0.25">
      <c r="A37" t="s">
        <v>16</v>
      </c>
      <c r="B37">
        <v>2014</v>
      </c>
      <c r="C37" t="s">
        <v>5</v>
      </c>
      <c r="D37">
        <v>67971793</v>
      </c>
    </row>
    <row r="38" spans="1:17" x14ac:dyDescent="0.25">
      <c r="A38" t="s">
        <v>16</v>
      </c>
      <c r="B38">
        <v>2015</v>
      </c>
      <c r="C38" t="s">
        <v>5</v>
      </c>
      <c r="D38">
        <v>68434106</v>
      </c>
    </row>
    <row r="39" spans="1:17" x14ac:dyDescent="0.25">
      <c r="A39" t="s">
        <v>16</v>
      </c>
      <c r="B39">
        <v>2016</v>
      </c>
      <c r="C39" t="s">
        <v>5</v>
      </c>
      <c r="D39">
        <v>65937599</v>
      </c>
      <c r="E39">
        <f>AVERAGE(D37:D39)</f>
        <v>67447832.666666672</v>
      </c>
      <c r="F39">
        <v>118</v>
      </c>
      <c r="G39">
        <f>F39*$G$1</f>
        <v>1180000</v>
      </c>
      <c r="H39">
        <f>E39*G39</f>
        <v>79588442546666.672</v>
      </c>
    </row>
    <row r="40" spans="1:17" x14ac:dyDescent="0.25">
      <c r="A40" t="s">
        <v>19</v>
      </c>
      <c r="E40">
        <v>9191211.6567950007</v>
      </c>
      <c r="F40">
        <v>112</v>
      </c>
      <c r="G40">
        <f>F40*$G$1</f>
        <v>1120000</v>
      </c>
      <c r="H40">
        <f>E40*G40</f>
        <v>10294157055610.4</v>
      </c>
    </row>
    <row r="42" spans="1:17" x14ac:dyDescent="0.25">
      <c r="G42" t="s">
        <v>27</v>
      </c>
      <c r="H42">
        <f>SUM(H5:H40)</f>
        <v>8950252344112276</v>
      </c>
      <c r="J42" t="s">
        <v>28</v>
      </c>
      <c r="N42">
        <v>2250</v>
      </c>
    </row>
    <row r="43" spans="1:17" x14ac:dyDescent="0.25">
      <c r="J43" t="s">
        <v>29</v>
      </c>
      <c r="N43">
        <f>N42*P43</f>
        <v>821250</v>
      </c>
      <c r="P43">
        <v>365</v>
      </c>
    </row>
    <row r="45" spans="1:17" x14ac:dyDescent="0.25">
      <c r="A45" t="s">
        <v>18</v>
      </c>
      <c r="J45" t="s">
        <v>30</v>
      </c>
      <c r="N45">
        <v>7613401490</v>
      </c>
      <c r="Q45" t="s">
        <v>31</v>
      </c>
    </row>
    <row r="46" spans="1:17" x14ac:dyDescent="0.25">
      <c r="A46" t="s">
        <v>20</v>
      </c>
    </row>
    <row r="47" spans="1:17" x14ac:dyDescent="0.25">
      <c r="A47" t="s">
        <v>23</v>
      </c>
      <c r="J47" t="s">
        <v>32</v>
      </c>
      <c r="N47">
        <f>N45*N43</f>
        <v>6252505973662500</v>
      </c>
    </row>
    <row r="49" spans="1:17" x14ac:dyDescent="0.25">
      <c r="J49" t="s">
        <v>33</v>
      </c>
      <c r="N49">
        <f>H42/N47</f>
        <v>1.4314664203142744</v>
      </c>
    </row>
    <row r="51" spans="1:17" x14ac:dyDescent="0.25">
      <c r="J51" t="s">
        <v>34</v>
      </c>
    </row>
    <row r="52" spans="1:17" x14ac:dyDescent="0.25">
      <c r="M52" t="s">
        <v>35</v>
      </c>
      <c r="N52">
        <v>0.82499999999999996</v>
      </c>
    </row>
    <row r="53" spans="1:17" x14ac:dyDescent="0.25">
      <c r="J53" t="s">
        <v>36</v>
      </c>
      <c r="N53">
        <f>H42*N52</f>
        <v>7383958183892627</v>
      </c>
    </row>
    <row r="55" spans="1:17" x14ac:dyDescent="0.25">
      <c r="M55" t="s">
        <v>37</v>
      </c>
      <c r="N55">
        <v>0.65</v>
      </c>
    </row>
    <row r="56" spans="1:17" x14ac:dyDescent="0.25">
      <c r="J56" t="s">
        <v>43</v>
      </c>
      <c r="N56">
        <f>N55*N53</f>
        <v>4799572819530208</v>
      </c>
    </row>
    <row r="57" spans="1:17" x14ac:dyDescent="0.25">
      <c r="A57" t="s">
        <v>38</v>
      </c>
      <c r="B57" t="s">
        <v>39</v>
      </c>
      <c r="J57" t="s">
        <v>44</v>
      </c>
      <c r="N57">
        <f>((1-N55)*N53)/P57</f>
        <v>957179764578673.87</v>
      </c>
      <c r="P57">
        <v>2.7</v>
      </c>
    </row>
    <row r="58" spans="1:17" x14ac:dyDescent="0.25">
      <c r="B58" t="s">
        <v>40</v>
      </c>
      <c r="J58" t="s">
        <v>45</v>
      </c>
      <c r="N58">
        <f>N56+N57</f>
        <v>5756752584108882</v>
      </c>
    </row>
    <row r="59" spans="1:17" x14ac:dyDescent="0.25">
      <c r="J59" t="s">
        <v>46</v>
      </c>
      <c r="N59">
        <f>N58*P59</f>
        <v>5797049852197644</v>
      </c>
      <c r="P59">
        <v>1.0069999999999999</v>
      </c>
      <c r="Q59" t="s">
        <v>47</v>
      </c>
    </row>
    <row r="60" spans="1:17" x14ac:dyDescent="0.25">
      <c r="A60" t="s">
        <v>41</v>
      </c>
      <c r="B60" t="s">
        <v>42</v>
      </c>
    </row>
    <row r="61" spans="1:17" x14ac:dyDescent="0.25">
      <c r="J61" t="s">
        <v>33</v>
      </c>
      <c r="N61">
        <f>N59/N47</f>
        <v>0.92715622769760175</v>
      </c>
    </row>
    <row r="64" spans="1:17" x14ac:dyDescent="0.25">
      <c r="A64" t="s">
        <v>56</v>
      </c>
      <c r="B64" t="s">
        <v>57</v>
      </c>
    </row>
    <row r="65" spans="2:2" x14ac:dyDescent="0.25">
      <c r="B65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 x14ac:dyDescent="0.25"/>
  <cols>
    <col min="1" max="1" width="12" bestFit="1" customWidth="1"/>
    <col min="7" max="7" width="12" bestFit="1" customWidth="1"/>
  </cols>
  <sheetData>
    <row r="1" spans="1:7" x14ac:dyDescent="0.25">
      <c r="F1">
        <v>1000</v>
      </c>
    </row>
    <row r="2" spans="1:7" x14ac:dyDescent="0.25">
      <c r="A2" t="s">
        <v>0</v>
      </c>
      <c r="B2" t="s">
        <v>1</v>
      </c>
      <c r="C2" t="s">
        <v>2</v>
      </c>
      <c r="D2" t="s">
        <v>3</v>
      </c>
      <c r="E2" t="s">
        <v>48</v>
      </c>
      <c r="G2" t="s">
        <v>49</v>
      </c>
    </row>
    <row r="3" spans="1:7" x14ac:dyDescent="0.25">
      <c r="A3" t="s">
        <v>50</v>
      </c>
      <c r="B3">
        <v>2016</v>
      </c>
      <c r="C3" t="s">
        <v>5</v>
      </c>
      <c r="D3">
        <v>65973820</v>
      </c>
      <c r="E3">
        <v>3288.9079965606193</v>
      </c>
      <c r="F3">
        <f>E3*$F$1</f>
        <v>3288907.9965606192</v>
      </c>
      <c r="G3">
        <f>D3*F3</f>
        <v>216981824161650.91</v>
      </c>
    </row>
    <row r="4" spans="1:7" x14ac:dyDescent="0.25">
      <c r="A4" t="s">
        <v>51</v>
      </c>
      <c r="B4">
        <v>2016</v>
      </c>
      <c r="C4" t="s">
        <v>5</v>
      </c>
      <c r="D4">
        <v>5621333</v>
      </c>
      <c r="E4">
        <v>3288.9079965606193</v>
      </c>
      <c r="F4">
        <f t="shared" ref="F4:F6" si="0">E4*$F$1</f>
        <v>3288907.9965606192</v>
      </c>
      <c r="G4">
        <f t="shared" ref="G4:G6" si="1">D4*F4</f>
        <v>18488047055030.094</v>
      </c>
    </row>
    <row r="5" spans="1:7" x14ac:dyDescent="0.25">
      <c r="A5" t="s">
        <v>52</v>
      </c>
      <c r="B5">
        <v>2016</v>
      </c>
      <c r="C5" t="s">
        <v>5</v>
      </c>
      <c r="D5">
        <v>737874</v>
      </c>
      <c r="E5">
        <v>3288.9079965606193</v>
      </c>
      <c r="F5">
        <f t="shared" si="0"/>
        <v>3288907.9965606192</v>
      </c>
      <c r="G5">
        <f t="shared" si="1"/>
        <v>2426799699054.1704</v>
      </c>
    </row>
    <row r="6" spans="1:7" x14ac:dyDescent="0.25">
      <c r="A6" t="s">
        <v>53</v>
      </c>
      <c r="B6">
        <v>2016</v>
      </c>
      <c r="C6" t="s">
        <v>5</v>
      </c>
      <c r="D6">
        <v>9310532</v>
      </c>
      <c r="E6">
        <v>3288.9079965606193</v>
      </c>
      <c r="F6">
        <f t="shared" si="0"/>
        <v>3288907.9965606192</v>
      </c>
      <c r="G6">
        <f t="shared" si="1"/>
        <v>30621483147033.535</v>
      </c>
    </row>
    <row r="7" spans="1:7" x14ac:dyDescent="0.25">
      <c r="G7">
        <f>SUM(G3:G6)</f>
        <v>268518154062768.69</v>
      </c>
    </row>
    <row r="9" spans="1:7" x14ac:dyDescent="0.25">
      <c r="E9" t="s">
        <v>54</v>
      </c>
      <c r="G9">
        <v>6252505973662500</v>
      </c>
    </row>
    <row r="10" spans="1:7" x14ac:dyDescent="0.25">
      <c r="F10" t="s">
        <v>55</v>
      </c>
      <c r="G10">
        <f>G7/G9</f>
        <v>4.2945685329026581E-2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Crops</vt:lpstr>
      <vt:lpstr>Livestock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Smaje</dc:creator>
  <cp:lastModifiedBy>Chris Smaje</cp:lastModifiedBy>
  <dcterms:created xsi:type="dcterms:W3CDTF">2018-04-05T20:02:31Z</dcterms:created>
  <dcterms:modified xsi:type="dcterms:W3CDTF">2018-04-10T09:55:34Z</dcterms:modified>
</cp:coreProperties>
</file>