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Documents\Blog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3" i="1"/>
  <c r="I73" i="1"/>
  <c r="I71" i="1"/>
  <c r="I69" i="1"/>
  <c r="I68" i="1"/>
  <c r="I67" i="1"/>
  <c r="B124" i="1"/>
  <c r="B123" i="1"/>
  <c r="B122" i="1"/>
  <c r="B120" i="1"/>
  <c r="B119" i="1"/>
  <c r="B118" i="1"/>
  <c r="B117" i="1"/>
  <c r="B115" i="1"/>
  <c r="B114" i="1"/>
  <c r="B71" i="1"/>
  <c r="D115" i="1"/>
  <c r="D117" i="1"/>
  <c r="D118" i="1"/>
  <c r="D119" i="1"/>
  <c r="D120" i="1"/>
  <c r="D122" i="1"/>
  <c r="D123" i="1"/>
  <c r="D124" i="1"/>
  <c r="D114" i="1"/>
  <c r="B106" i="1"/>
  <c r="B101" i="1"/>
  <c r="B100" i="1"/>
  <c r="B99" i="1"/>
  <c r="B96" i="1"/>
  <c r="B95" i="1"/>
  <c r="B94" i="1"/>
  <c r="B92" i="1"/>
  <c r="B91" i="1"/>
  <c r="B89" i="1"/>
  <c r="B88" i="1"/>
  <c r="B87" i="1"/>
  <c r="D126" i="1" l="1"/>
  <c r="G83" i="1"/>
  <c r="G82" i="1"/>
  <c r="B83" i="1"/>
  <c r="B82" i="1"/>
  <c r="G78" i="1"/>
  <c r="B78" i="1"/>
  <c r="G77" i="1"/>
  <c r="B77" i="1"/>
  <c r="G76" i="1"/>
  <c r="B76" i="1"/>
  <c r="G71" i="1"/>
  <c r="B97" i="1" s="1"/>
  <c r="B104" i="1" l="1"/>
  <c r="G68" i="1"/>
  <c r="G69" i="1"/>
  <c r="G67" i="1"/>
  <c r="B69" i="1"/>
  <c r="B68" i="1"/>
  <c r="B67" i="1"/>
  <c r="B61" i="1"/>
  <c r="C46" i="1"/>
  <c r="E43" i="1"/>
  <c r="B109" i="1" l="1"/>
  <c r="C91" i="1"/>
  <c r="C96" i="1"/>
  <c r="C101" i="1"/>
  <c r="D128" i="1"/>
  <c r="C92" i="1"/>
  <c r="C87" i="1"/>
  <c r="C88" i="1"/>
  <c r="C94" i="1"/>
  <c r="C99" i="1"/>
  <c r="C89" i="1"/>
  <c r="C95" i="1"/>
  <c r="C100" i="1"/>
  <c r="C97" i="1"/>
  <c r="B58" i="1"/>
  <c r="D63" i="1"/>
  <c r="D59" i="1"/>
  <c r="C41" i="1"/>
  <c r="B57" i="1"/>
  <c r="B60" i="1" s="1"/>
  <c r="I54" i="1"/>
  <c r="I53" i="1"/>
  <c r="I52" i="1"/>
  <c r="C90" i="1" l="1"/>
  <c r="C102" i="1"/>
  <c r="C93" i="1"/>
  <c r="C98" i="1"/>
  <c r="D52" i="1"/>
  <c r="D53" i="1"/>
  <c r="B54" i="1"/>
  <c r="B53" i="1"/>
  <c r="B52" i="1"/>
  <c r="C32" i="1"/>
  <c r="C33" i="1"/>
  <c r="C34" i="1"/>
  <c r="C31" i="1"/>
  <c r="C23" i="1" l="1"/>
</calcChain>
</file>

<file path=xl/sharedStrings.xml><?xml version="1.0" encoding="utf-8"?>
<sst xmlns="http://schemas.openxmlformats.org/spreadsheetml/2006/main" count="101" uniqueCount="69">
  <si>
    <t>https://www.gov.uk/government/uploads/system/uploads/attachment_data/file/430411/auk-2014-28may15a.pdf</t>
  </si>
  <si>
    <t>Total crops</t>
  </si>
  <si>
    <t>1000ha</t>
  </si>
  <si>
    <t>Arable</t>
  </si>
  <si>
    <t>Cereals</t>
  </si>
  <si>
    <t>Oilseeds</t>
  </si>
  <si>
    <t>Potatoes</t>
  </si>
  <si>
    <t>Other crops</t>
  </si>
  <si>
    <t>Horticulture</t>
  </si>
  <si>
    <t>Uncropped</t>
  </si>
  <si>
    <t>Temp grass</t>
  </si>
  <si>
    <t>Perm grass</t>
  </si>
  <si>
    <t>Common rough grazing</t>
  </si>
  <si>
    <t>Sole right rough grazing</t>
  </si>
  <si>
    <t>Farm woodland</t>
  </si>
  <si>
    <t>Outdoor pigs</t>
  </si>
  <si>
    <t>All other</t>
  </si>
  <si>
    <t>1. From agriculture in the United Kingdom, 2014</t>
  </si>
  <si>
    <t>2. Spudman's revisions</t>
  </si>
  <si>
    <t>Common rough grazing (sheep)</t>
  </si>
  <si>
    <t>Sole right rough grazing (sheep)</t>
  </si>
  <si>
    <t>Ley</t>
  </si>
  <si>
    <t>Wheat</t>
  </si>
  <si>
    <t>Veg</t>
  </si>
  <si>
    <t>3. Productivity</t>
  </si>
  <si>
    <t>ha</t>
  </si>
  <si>
    <t>yield t/ha</t>
  </si>
  <si>
    <t>total prod</t>
  </si>
  <si>
    <t>protein (kg/t)</t>
  </si>
  <si>
    <t>energy (MJ/t)</t>
  </si>
  <si>
    <t>Total energy (MJ)</t>
  </si>
  <si>
    <t>Meat</t>
  </si>
  <si>
    <t>No. of farms</t>
  </si>
  <si>
    <t>Tot area</t>
  </si>
  <si>
    <t>Tot farmers</t>
  </si>
  <si>
    <t>Couple factor</t>
  </si>
  <si>
    <t>Farm size</t>
  </si>
  <si>
    <t>Total sheep</t>
  </si>
  <si>
    <t>Sheep farmers</t>
  </si>
  <si>
    <t>(ave sheep farm size)</t>
  </si>
  <si>
    <t>All farmers</t>
  </si>
  <si>
    <t>Pigs</t>
  </si>
  <si>
    <t>Rewilded upland</t>
  </si>
  <si>
    <t>Tot farms</t>
  </si>
  <si>
    <t>Prodn factor</t>
  </si>
  <si>
    <t>Carcase weight (kg)</t>
  </si>
  <si>
    <t>energy (MJ/kg)</t>
  </si>
  <si>
    <t>Tot energy (MJ)</t>
  </si>
  <si>
    <t>Beef</t>
  </si>
  <si>
    <t>Chicken</t>
  </si>
  <si>
    <t>Lamb</t>
  </si>
  <si>
    <t>lamb carcases/ha</t>
  </si>
  <si>
    <t>Other livestock products</t>
  </si>
  <si>
    <t>Eggs</t>
  </si>
  <si>
    <t>Honey</t>
  </si>
  <si>
    <t>Milk</t>
  </si>
  <si>
    <t>Other</t>
  </si>
  <si>
    <t>Apples</t>
  </si>
  <si>
    <t>Raspberries</t>
  </si>
  <si>
    <t>Energy summary</t>
  </si>
  <si>
    <t>Tot energy produced</t>
  </si>
  <si>
    <t>Tot energy reqd</t>
  </si>
  <si>
    <t>MJ/day</t>
  </si>
  <si>
    <t>(2300 cal)</t>
  </si>
  <si>
    <t>days</t>
  </si>
  <si>
    <t>pop</t>
  </si>
  <si>
    <t>Without vegetables</t>
  </si>
  <si>
    <t>Total kg</t>
  </si>
  <si>
    <t>Total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</si>
</sst>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8"/>
  <sheetViews>
    <sheetView tabSelected="1" workbookViewId="0">
      <selection activeCell="H8" sqref="H8"/>
    </sheetView>
  </sheetViews>
  <sheetFormatPr defaultRowHeight="15" x14ac:dyDescent="0.25"/>
  <cols>
    <col min="1" max="1" width="20.28515625" customWidth="1"/>
    <col min="2" max="2" width="12" bestFit="1" customWidth="1"/>
    <col min="4" max="4" width="12" bestFit="1" customWidth="1"/>
    <col min="7" max="7" width="12" bestFit="1" customWidth="1"/>
    <col min="9" max="9" width="12" bestFit="1" customWidth="1"/>
  </cols>
  <sheetData>
    <row r="2" spans="1:6" x14ac:dyDescent="0.25">
      <c r="A2" s="1" t="s">
        <v>17</v>
      </c>
      <c r="F2" t="s">
        <v>0</v>
      </c>
    </row>
    <row r="4" spans="1:6" x14ac:dyDescent="0.25">
      <c r="C4" t="s">
        <v>2</v>
      </c>
    </row>
    <row r="6" spans="1:6" x14ac:dyDescent="0.25">
      <c r="A6" t="s">
        <v>1</v>
      </c>
      <c r="C6">
        <v>4722</v>
      </c>
    </row>
    <row r="7" spans="1:6" x14ac:dyDescent="0.25">
      <c r="B7" t="s">
        <v>3</v>
      </c>
      <c r="D7">
        <v>4559</v>
      </c>
    </row>
    <row r="8" spans="1:6" x14ac:dyDescent="0.25">
      <c r="B8" t="s">
        <v>4</v>
      </c>
      <c r="D8">
        <v>3179</v>
      </c>
    </row>
    <row r="9" spans="1:6" x14ac:dyDescent="0.25">
      <c r="B9" t="s">
        <v>5</v>
      </c>
      <c r="D9">
        <v>691</v>
      </c>
    </row>
    <row r="10" spans="1:6" x14ac:dyDescent="0.25">
      <c r="B10" t="s">
        <v>6</v>
      </c>
      <c r="D10">
        <v>141</v>
      </c>
    </row>
    <row r="11" spans="1:6" x14ac:dyDescent="0.25">
      <c r="B11" t="s">
        <v>7</v>
      </c>
      <c r="D11">
        <v>548</v>
      </c>
    </row>
    <row r="12" spans="1:6" x14ac:dyDescent="0.25">
      <c r="B12" t="s">
        <v>8</v>
      </c>
      <c r="D12">
        <v>164</v>
      </c>
    </row>
    <row r="13" spans="1:6" x14ac:dyDescent="0.25">
      <c r="A13" t="s">
        <v>9</v>
      </c>
      <c r="C13">
        <v>160</v>
      </c>
    </row>
    <row r="15" spans="1:6" x14ac:dyDescent="0.25">
      <c r="A15" t="s">
        <v>10</v>
      </c>
      <c r="C15">
        <v>1396</v>
      </c>
    </row>
    <row r="16" spans="1:6" x14ac:dyDescent="0.25">
      <c r="A16" t="s">
        <v>11</v>
      </c>
      <c r="C16">
        <v>5824</v>
      </c>
    </row>
    <row r="17" spans="1:5" x14ac:dyDescent="0.25">
      <c r="A17" t="s">
        <v>12</v>
      </c>
      <c r="C17">
        <v>1199</v>
      </c>
    </row>
    <row r="18" spans="1:5" x14ac:dyDescent="0.25">
      <c r="A18" t="s">
        <v>13</v>
      </c>
      <c r="C18">
        <v>3930</v>
      </c>
    </row>
    <row r="19" spans="1:5" x14ac:dyDescent="0.25">
      <c r="A19" t="s">
        <v>14</v>
      </c>
      <c r="C19">
        <v>897</v>
      </c>
    </row>
    <row r="20" spans="1:5" x14ac:dyDescent="0.25">
      <c r="A20" t="s">
        <v>15</v>
      </c>
      <c r="C20">
        <v>8</v>
      </c>
    </row>
    <row r="21" spans="1:5" x14ac:dyDescent="0.25">
      <c r="A21" t="s">
        <v>16</v>
      </c>
      <c r="C21">
        <v>318</v>
      </c>
    </row>
    <row r="23" spans="1:5" x14ac:dyDescent="0.25">
      <c r="C23">
        <f>SUM(C6:C21)</f>
        <v>18454</v>
      </c>
    </row>
    <row r="26" spans="1:5" x14ac:dyDescent="0.25">
      <c r="A26" s="1" t="s">
        <v>18</v>
      </c>
    </row>
    <row r="28" spans="1:5" x14ac:dyDescent="0.25">
      <c r="C28" t="s">
        <v>2</v>
      </c>
    </row>
    <row r="30" spans="1:5" x14ac:dyDescent="0.25">
      <c r="A30" t="s">
        <v>1</v>
      </c>
      <c r="C30">
        <v>6126</v>
      </c>
    </row>
    <row r="31" spans="1:5" x14ac:dyDescent="0.25">
      <c r="B31" t="s">
        <v>21</v>
      </c>
      <c r="C31">
        <f>$C$30*$E$31</f>
        <v>1531.5</v>
      </c>
      <c r="E31">
        <v>0.25</v>
      </c>
    </row>
    <row r="32" spans="1:5" x14ac:dyDescent="0.25">
      <c r="B32" t="s">
        <v>22</v>
      </c>
      <c r="C32">
        <f t="shared" ref="C32:C34" si="0">$C$30*$E$31</f>
        <v>1531.5</v>
      </c>
    </row>
    <row r="33" spans="1:5" x14ac:dyDescent="0.25">
      <c r="B33" t="s">
        <v>6</v>
      </c>
      <c r="C33">
        <f t="shared" si="0"/>
        <v>1531.5</v>
      </c>
    </row>
    <row r="34" spans="1:5" x14ac:dyDescent="0.25">
      <c r="B34" t="s">
        <v>23</v>
      </c>
      <c r="C34">
        <f t="shared" si="0"/>
        <v>1531.5</v>
      </c>
    </row>
    <row r="35" spans="1:5" x14ac:dyDescent="0.25">
      <c r="A35" t="s">
        <v>9</v>
      </c>
      <c r="C35">
        <v>160</v>
      </c>
    </row>
    <row r="37" spans="1:5" x14ac:dyDescent="0.25">
      <c r="A37" t="s">
        <v>11</v>
      </c>
      <c r="C37">
        <v>4947.5</v>
      </c>
    </row>
    <row r="39" spans="1:5" x14ac:dyDescent="0.25">
      <c r="A39" t="s">
        <v>19</v>
      </c>
      <c r="C39">
        <v>599.5</v>
      </c>
    </row>
    <row r="40" spans="1:5" x14ac:dyDescent="0.25">
      <c r="A40" t="s">
        <v>20</v>
      </c>
      <c r="C40">
        <v>3930</v>
      </c>
    </row>
    <row r="41" spans="1:5" x14ac:dyDescent="0.25">
      <c r="A41" t="s">
        <v>37</v>
      </c>
      <c r="C41">
        <f>C39+C40</f>
        <v>4529.5</v>
      </c>
    </row>
    <row r="43" spans="1:5" x14ac:dyDescent="0.25">
      <c r="A43" t="s">
        <v>14</v>
      </c>
      <c r="C43">
        <v>2091.5</v>
      </c>
      <c r="E43">
        <f>C43-C39</f>
        <v>1492</v>
      </c>
    </row>
    <row r="44" spans="1:5" x14ac:dyDescent="0.25">
      <c r="A44" t="s">
        <v>42</v>
      </c>
      <c r="C44">
        <v>599.5</v>
      </c>
    </row>
    <row r="46" spans="1:5" x14ac:dyDescent="0.25">
      <c r="C46">
        <f>C30+C35+C37+C41+C43+C44</f>
        <v>18454</v>
      </c>
    </row>
    <row r="49" spans="1:9" x14ac:dyDescent="0.25">
      <c r="A49" s="1" t="s">
        <v>24</v>
      </c>
      <c r="I49">
        <v>0.2</v>
      </c>
    </row>
    <row r="50" spans="1:9" x14ac:dyDescent="0.25">
      <c r="A50" s="1"/>
      <c r="B50">
        <v>1000</v>
      </c>
    </row>
    <row r="51" spans="1:9" x14ac:dyDescent="0.25">
      <c r="B51" t="s">
        <v>25</v>
      </c>
      <c r="C51" t="s">
        <v>26</v>
      </c>
      <c r="D51" t="s">
        <v>27</v>
      </c>
      <c r="F51" t="s">
        <v>29</v>
      </c>
      <c r="G51" t="s">
        <v>28</v>
      </c>
      <c r="I51" t="s">
        <v>30</v>
      </c>
    </row>
    <row r="52" spans="1:9" x14ac:dyDescent="0.25">
      <c r="A52" t="s">
        <v>22</v>
      </c>
      <c r="B52">
        <f>C32*B50</f>
        <v>1531500</v>
      </c>
      <c r="C52">
        <v>4.3</v>
      </c>
      <c r="D52">
        <f>B52*C52</f>
        <v>6585450</v>
      </c>
      <c r="F52">
        <v>14000</v>
      </c>
      <c r="G52">
        <v>100</v>
      </c>
      <c r="I52">
        <f>F52*D52</f>
        <v>92196300000</v>
      </c>
    </row>
    <row r="53" spans="1:9" x14ac:dyDescent="0.25">
      <c r="A53" t="s">
        <v>6</v>
      </c>
      <c r="B53">
        <f>C33*B50</f>
        <v>1531500</v>
      </c>
      <c r="C53">
        <v>20</v>
      </c>
      <c r="D53">
        <f>B53*C53</f>
        <v>30630000</v>
      </c>
      <c r="F53">
        <v>3720</v>
      </c>
      <c r="G53">
        <v>21</v>
      </c>
      <c r="I53">
        <f>F53*D53</f>
        <v>113943600000</v>
      </c>
    </row>
    <row r="54" spans="1:9" x14ac:dyDescent="0.25">
      <c r="A54" t="s">
        <v>23</v>
      </c>
      <c r="B54">
        <f>C34*B50</f>
        <v>1531500</v>
      </c>
      <c r="I54">
        <f>I49*I52</f>
        <v>18439260000</v>
      </c>
    </row>
    <row r="56" spans="1:9" x14ac:dyDescent="0.25">
      <c r="A56" t="s">
        <v>32</v>
      </c>
    </row>
    <row r="57" spans="1:9" x14ac:dyDescent="0.25">
      <c r="A57" t="s">
        <v>33</v>
      </c>
      <c r="B57">
        <f>(C30+C35+C37+(C43-C39))*B50</f>
        <v>12725500</v>
      </c>
      <c r="D57">
        <v>100</v>
      </c>
      <c r="E57" s="2" t="s">
        <v>39</v>
      </c>
    </row>
    <row r="58" spans="1:9" x14ac:dyDescent="0.25">
      <c r="A58" t="s">
        <v>34</v>
      </c>
      <c r="B58">
        <f>D63</f>
        <v>3854705</v>
      </c>
      <c r="D58" t="s">
        <v>38</v>
      </c>
    </row>
    <row r="59" spans="1:9" x14ac:dyDescent="0.25">
      <c r="A59" t="s">
        <v>35</v>
      </c>
      <c r="B59">
        <v>2</v>
      </c>
      <c r="D59">
        <f>(C41*B50)/D57</f>
        <v>45295</v>
      </c>
    </row>
    <row r="60" spans="1:9" x14ac:dyDescent="0.25">
      <c r="A60" t="s">
        <v>36</v>
      </c>
      <c r="B60">
        <f>B57/(B58/B59)</f>
        <v>6.6025804828125629</v>
      </c>
    </row>
    <row r="61" spans="1:9" x14ac:dyDescent="0.25">
      <c r="A61" t="s">
        <v>43</v>
      </c>
      <c r="B61">
        <f>B57/B60</f>
        <v>1927352.5</v>
      </c>
      <c r="D61">
        <v>3900000</v>
      </c>
    </row>
    <row r="62" spans="1:9" x14ac:dyDescent="0.25">
      <c r="D62" t="s">
        <v>40</v>
      </c>
    </row>
    <row r="63" spans="1:9" x14ac:dyDescent="0.25">
      <c r="D63">
        <f>D61-D59</f>
        <v>3854705</v>
      </c>
    </row>
    <row r="65" spans="1:11" x14ac:dyDescent="0.25">
      <c r="A65" t="s">
        <v>31</v>
      </c>
    </row>
    <row r="66" spans="1:11" x14ac:dyDescent="0.25">
      <c r="C66" t="s">
        <v>44</v>
      </c>
      <c r="E66" t="s">
        <v>45</v>
      </c>
      <c r="F66" t="s">
        <v>46</v>
      </c>
      <c r="G66" t="s">
        <v>47</v>
      </c>
      <c r="I66" t="s">
        <v>67</v>
      </c>
    </row>
    <row r="67" spans="1:11" x14ac:dyDescent="0.25">
      <c r="A67" t="s">
        <v>41</v>
      </c>
      <c r="B67">
        <f>(C43*B50)/C67</f>
        <v>1045750</v>
      </c>
      <c r="C67">
        <v>2</v>
      </c>
      <c r="E67">
        <v>75</v>
      </c>
      <c r="F67">
        <v>9.42</v>
      </c>
      <c r="G67">
        <f>B67*E67*F67</f>
        <v>738822375</v>
      </c>
      <c r="I67">
        <f>B67*E67</f>
        <v>78431250</v>
      </c>
    </row>
    <row r="68" spans="1:11" x14ac:dyDescent="0.25">
      <c r="A68" t="s">
        <v>48</v>
      </c>
      <c r="B68">
        <f>B61*C68</f>
        <v>1927352.5</v>
      </c>
      <c r="C68">
        <v>1</v>
      </c>
      <c r="E68">
        <v>50</v>
      </c>
      <c r="F68">
        <v>7.12</v>
      </c>
      <c r="G68">
        <f t="shared" ref="G68:G69" si="1">B68*E68*F68</f>
        <v>686137490</v>
      </c>
      <c r="I68">
        <f>B68*E68</f>
        <v>96367625</v>
      </c>
    </row>
    <row r="69" spans="1:11" x14ac:dyDescent="0.25">
      <c r="A69" t="s">
        <v>49</v>
      </c>
      <c r="B69">
        <f>B61*C69</f>
        <v>11564115</v>
      </c>
      <c r="C69">
        <v>6</v>
      </c>
      <c r="E69">
        <v>1.4</v>
      </c>
      <c r="F69">
        <v>6.28</v>
      </c>
      <c r="G69">
        <f t="shared" si="1"/>
        <v>101671699.08</v>
      </c>
      <c r="I69">
        <f>B69*E69</f>
        <v>16189760.999999998</v>
      </c>
    </row>
    <row r="71" spans="1:11" x14ac:dyDescent="0.25">
      <c r="A71" t="s">
        <v>50</v>
      </c>
      <c r="B71">
        <f>C41*B50*C71</f>
        <v>13588500</v>
      </c>
      <c r="C71">
        <v>3</v>
      </c>
      <c r="D71" t="s">
        <v>51</v>
      </c>
      <c r="E71">
        <v>16</v>
      </c>
      <c r="F71">
        <v>7.12</v>
      </c>
      <c r="G71">
        <f>B71*E71*F71</f>
        <v>1548001920</v>
      </c>
      <c r="I71">
        <f>B71*E71</f>
        <v>217416000</v>
      </c>
    </row>
    <row r="72" spans="1:11" x14ac:dyDescent="0.25">
      <c r="K72">
        <v>64000000</v>
      </c>
    </row>
    <row r="73" spans="1:11" x14ac:dyDescent="0.25">
      <c r="I73">
        <f>SUM(I67:I71)</f>
        <v>408404636</v>
      </c>
      <c r="K73">
        <f>I73/K72</f>
        <v>6.3813224374999997</v>
      </c>
    </row>
    <row r="74" spans="1:11" x14ac:dyDescent="0.25">
      <c r="A74" t="s">
        <v>52</v>
      </c>
    </row>
    <row r="75" spans="1:11" x14ac:dyDescent="0.25">
      <c r="C75" t="s">
        <v>44</v>
      </c>
      <c r="G75" t="s">
        <v>47</v>
      </c>
    </row>
    <row r="76" spans="1:11" x14ac:dyDescent="0.25">
      <c r="A76" t="s">
        <v>53</v>
      </c>
      <c r="B76">
        <f>B61*C76*D76</f>
        <v>1927352500</v>
      </c>
      <c r="C76">
        <v>5</v>
      </c>
      <c r="D76">
        <v>200</v>
      </c>
      <c r="F76">
        <v>0.28999999999999998</v>
      </c>
      <c r="G76">
        <f>B76*F76</f>
        <v>558932225</v>
      </c>
      <c r="K76" t="s">
        <v>68</v>
      </c>
    </row>
    <row r="77" spans="1:11" x14ac:dyDescent="0.25">
      <c r="A77" t="s">
        <v>54</v>
      </c>
      <c r="B77">
        <f>B61*C77</f>
        <v>19273525</v>
      </c>
      <c r="C77">
        <v>10</v>
      </c>
      <c r="F77">
        <v>12.8</v>
      </c>
      <c r="G77">
        <f>B77*F77</f>
        <v>246701120</v>
      </c>
    </row>
    <row r="78" spans="1:11" x14ac:dyDescent="0.25">
      <c r="A78" t="s">
        <v>55</v>
      </c>
      <c r="B78">
        <f>B61*C78</f>
        <v>5782057500</v>
      </c>
      <c r="C78">
        <v>3000</v>
      </c>
      <c r="F78">
        <v>2.8</v>
      </c>
      <c r="G78">
        <f>B78*F78</f>
        <v>16189760999.999998</v>
      </c>
      <c r="K78">
        <f>B78/K72</f>
        <v>90.344648437499998</v>
      </c>
    </row>
    <row r="81" spans="1:7" x14ac:dyDescent="0.25">
      <c r="A81" t="s">
        <v>56</v>
      </c>
    </row>
    <row r="82" spans="1:7" x14ac:dyDescent="0.25">
      <c r="A82" t="s">
        <v>57</v>
      </c>
      <c r="B82">
        <f>B61*C82</f>
        <v>385470500</v>
      </c>
      <c r="C82">
        <v>200</v>
      </c>
      <c r="F82">
        <v>2.09</v>
      </c>
      <c r="G82">
        <f>B82*F82</f>
        <v>805633345</v>
      </c>
    </row>
    <row r="83" spans="1:7" x14ac:dyDescent="0.25">
      <c r="A83" t="s">
        <v>58</v>
      </c>
      <c r="B83">
        <f>B61*C83</f>
        <v>96367625</v>
      </c>
      <c r="C83">
        <v>50</v>
      </c>
      <c r="F83">
        <v>2.17</v>
      </c>
      <c r="G83">
        <f>B83*F83</f>
        <v>209117746.25</v>
      </c>
    </row>
    <row r="86" spans="1:7" x14ac:dyDescent="0.25">
      <c r="A86" s="1" t="s">
        <v>59</v>
      </c>
    </row>
    <row r="87" spans="1:7" x14ac:dyDescent="0.25">
      <c r="A87" t="s">
        <v>22</v>
      </c>
      <c r="B87">
        <f>I52</f>
        <v>92196300000</v>
      </c>
      <c r="C87" s="3">
        <f>B87/$B$104</f>
        <v>0.37529439772558443</v>
      </c>
    </row>
    <row r="88" spans="1:7" x14ac:dyDescent="0.25">
      <c r="A88" t="s">
        <v>6</v>
      </c>
      <c r="B88">
        <f>I53</f>
        <v>113943600000</v>
      </c>
      <c r="C88" s="3">
        <f t="shared" ref="C88:C101" si="2">B88/$B$104</f>
        <v>0.46381898988012427</v>
      </c>
    </row>
    <row r="89" spans="1:7" x14ac:dyDescent="0.25">
      <c r="A89" t="s">
        <v>23</v>
      </c>
      <c r="B89">
        <f>I54</f>
        <v>18439260000</v>
      </c>
      <c r="C89" s="3">
        <f t="shared" si="2"/>
        <v>7.5058879545116877E-2</v>
      </c>
    </row>
    <row r="90" spans="1:7" x14ac:dyDescent="0.25">
      <c r="C90" s="4">
        <f>SUM(C87:C89)</f>
        <v>0.91417226715082556</v>
      </c>
    </row>
    <row r="91" spans="1:7" x14ac:dyDescent="0.25">
      <c r="A91" t="s">
        <v>57</v>
      </c>
      <c r="B91">
        <f>G82</f>
        <v>805633345</v>
      </c>
      <c r="C91" s="3">
        <f t="shared" si="2"/>
        <v>3.2794123082967859E-3</v>
      </c>
    </row>
    <row r="92" spans="1:7" x14ac:dyDescent="0.25">
      <c r="A92" t="s">
        <v>58</v>
      </c>
      <c r="B92">
        <f>G83</f>
        <v>209117746.25</v>
      </c>
      <c r="C92" s="3">
        <f t="shared" si="2"/>
        <v>8.5123501303875908E-4</v>
      </c>
    </row>
    <row r="93" spans="1:7" x14ac:dyDescent="0.25">
      <c r="C93" s="4">
        <f>SUM(C91:C92)</f>
        <v>4.1306473213355453E-3</v>
      </c>
    </row>
    <row r="94" spans="1:7" x14ac:dyDescent="0.25">
      <c r="A94" t="s">
        <v>41</v>
      </c>
      <c r="B94">
        <f>G67</f>
        <v>738822375</v>
      </c>
      <c r="C94" s="3">
        <f t="shared" si="2"/>
        <v>3.0074514731264798E-3</v>
      </c>
    </row>
    <row r="95" spans="1:7" x14ac:dyDescent="0.25">
      <c r="A95" t="s">
        <v>48</v>
      </c>
      <c r="B95">
        <f>G68</f>
        <v>686137490</v>
      </c>
      <c r="C95" s="3">
        <f t="shared" si="2"/>
        <v>2.7929923008460666E-3</v>
      </c>
    </row>
    <row r="96" spans="1:7" x14ac:dyDescent="0.25">
      <c r="A96" t="s">
        <v>49</v>
      </c>
      <c r="B96">
        <f>G69</f>
        <v>101671699.08</v>
      </c>
      <c r="C96" s="3">
        <f t="shared" si="2"/>
        <v>4.1386497150065082E-4</v>
      </c>
    </row>
    <row r="97" spans="1:5" x14ac:dyDescent="0.25">
      <c r="A97" t="s">
        <v>50</v>
      </c>
      <c r="B97">
        <f>G71</f>
        <v>1548001920</v>
      </c>
      <c r="C97" s="3">
        <f t="shared" si="2"/>
        <v>6.3012989484876108E-3</v>
      </c>
    </row>
    <row r="98" spans="1:5" x14ac:dyDescent="0.25">
      <c r="C98" s="4">
        <f>SUM(C94:C97)</f>
        <v>1.2515607693960807E-2</v>
      </c>
    </row>
    <row r="99" spans="1:5" x14ac:dyDescent="0.25">
      <c r="A99" t="s">
        <v>53</v>
      </c>
      <c r="B99">
        <f>G76</f>
        <v>558932225</v>
      </c>
      <c r="C99" s="3">
        <f t="shared" si="2"/>
        <v>2.2751903574307845E-3</v>
      </c>
    </row>
    <row r="100" spans="1:5" x14ac:dyDescent="0.25">
      <c r="A100" t="s">
        <v>54</v>
      </c>
      <c r="B100">
        <f>G77</f>
        <v>246701120</v>
      </c>
      <c r="C100" s="3">
        <f t="shared" si="2"/>
        <v>1.0042219508660014E-3</v>
      </c>
    </row>
    <row r="101" spans="1:5" x14ac:dyDescent="0.25">
      <c r="A101" t="s">
        <v>55</v>
      </c>
      <c r="B101">
        <f>G78</f>
        <v>16189760999.999998</v>
      </c>
      <c r="C101" s="3">
        <f t="shared" si="2"/>
        <v>6.5902065525581338E-2</v>
      </c>
    </row>
    <row r="102" spans="1:5" x14ac:dyDescent="0.25">
      <c r="C102" s="4">
        <f>SUM(C99:C101)</f>
        <v>6.9181477833878124E-2</v>
      </c>
    </row>
    <row r="104" spans="1:5" x14ac:dyDescent="0.25">
      <c r="A104" t="s">
        <v>60</v>
      </c>
      <c r="B104">
        <f>SUM(B87:B101)</f>
        <v>245663938920.32999</v>
      </c>
    </row>
    <row r="105" spans="1:5" x14ac:dyDescent="0.25">
      <c r="C105" t="s">
        <v>62</v>
      </c>
      <c r="D105" t="s">
        <v>64</v>
      </c>
      <c r="E105" t="s">
        <v>65</v>
      </c>
    </row>
    <row r="106" spans="1:5" x14ac:dyDescent="0.25">
      <c r="A106" t="s">
        <v>61</v>
      </c>
      <c r="B106">
        <f>C106*D106*E106</f>
        <v>224956800000.00003</v>
      </c>
      <c r="C106">
        <v>9.6300000000000008</v>
      </c>
      <c r="D106">
        <v>365</v>
      </c>
      <c r="E106">
        <v>64000000</v>
      </c>
    </row>
    <row r="107" spans="1:5" x14ac:dyDescent="0.25">
      <c r="C107" s="2" t="s">
        <v>63</v>
      </c>
    </row>
    <row r="109" spans="1:5" x14ac:dyDescent="0.25">
      <c r="B109">
        <f>B104/B106</f>
        <v>1.0920494020199876</v>
      </c>
    </row>
    <row r="112" spans="1:5" x14ac:dyDescent="0.25">
      <c r="A112" s="1" t="s">
        <v>66</v>
      </c>
    </row>
    <row r="114" spans="1:4" x14ac:dyDescent="0.25">
      <c r="A114" t="s">
        <v>57</v>
      </c>
      <c r="B114">
        <f>B91</f>
        <v>805633345</v>
      </c>
      <c r="C114">
        <v>1</v>
      </c>
      <c r="D114">
        <f>B114*C114</f>
        <v>805633345</v>
      </c>
    </row>
    <row r="115" spans="1:4" x14ac:dyDescent="0.25">
      <c r="A115" t="s">
        <v>58</v>
      </c>
      <c r="B115">
        <f>B92</f>
        <v>209117746.25</v>
      </c>
      <c r="C115">
        <v>1</v>
      </c>
      <c r="D115">
        <f t="shared" ref="D115:D124" si="3">B115*C115</f>
        <v>209117746.25</v>
      </c>
    </row>
    <row r="117" spans="1:4" x14ac:dyDescent="0.25">
      <c r="A117" t="s">
        <v>41</v>
      </c>
      <c r="B117">
        <f>B94</f>
        <v>738822375</v>
      </c>
      <c r="C117">
        <v>1</v>
      </c>
      <c r="D117">
        <f t="shared" si="3"/>
        <v>738822375</v>
      </c>
    </row>
    <row r="118" spans="1:4" x14ac:dyDescent="0.25">
      <c r="A118" t="s">
        <v>48</v>
      </c>
      <c r="B118">
        <f>B95</f>
        <v>686137490</v>
      </c>
      <c r="C118">
        <v>2</v>
      </c>
      <c r="D118">
        <f t="shared" si="3"/>
        <v>1372274980</v>
      </c>
    </row>
    <row r="119" spans="1:4" x14ac:dyDescent="0.25">
      <c r="A119" t="s">
        <v>49</v>
      </c>
      <c r="B119">
        <f>B96</f>
        <v>101671699.08</v>
      </c>
      <c r="C119">
        <v>1</v>
      </c>
      <c r="D119">
        <f t="shared" si="3"/>
        <v>101671699.08</v>
      </c>
    </row>
    <row r="120" spans="1:4" x14ac:dyDescent="0.25">
      <c r="A120" t="s">
        <v>50</v>
      </c>
      <c r="B120">
        <f>B97</f>
        <v>1548001920</v>
      </c>
      <c r="C120">
        <v>1</v>
      </c>
      <c r="D120">
        <f t="shared" si="3"/>
        <v>1548001920</v>
      </c>
    </row>
    <row r="122" spans="1:4" x14ac:dyDescent="0.25">
      <c r="A122" t="s">
        <v>53</v>
      </c>
      <c r="B122">
        <f>B99</f>
        <v>558932225</v>
      </c>
      <c r="C122">
        <v>1</v>
      </c>
      <c r="D122">
        <f t="shared" si="3"/>
        <v>558932225</v>
      </c>
    </row>
    <row r="123" spans="1:4" x14ac:dyDescent="0.25">
      <c r="A123" t="s">
        <v>54</v>
      </c>
      <c r="B123">
        <f>B100</f>
        <v>246701120</v>
      </c>
      <c r="C123">
        <v>1</v>
      </c>
      <c r="D123">
        <f t="shared" si="3"/>
        <v>246701120</v>
      </c>
    </row>
    <row r="124" spans="1:4" x14ac:dyDescent="0.25">
      <c r="A124" t="s">
        <v>55</v>
      </c>
      <c r="B124">
        <f>B101</f>
        <v>16189760999.999998</v>
      </c>
      <c r="C124">
        <v>2</v>
      </c>
      <c r="D124">
        <f t="shared" si="3"/>
        <v>32379521999.999996</v>
      </c>
    </row>
    <row r="126" spans="1:4" x14ac:dyDescent="0.25">
      <c r="D126">
        <f>SUM(D114:D124)</f>
        <v>37960677410.329994</v>
      </c>
    </row>
    <row r="128" spans="1:4" x14ac:dyDescent="0.25">
      <c r="D128">
        <f>D126/B104</f>
        <v>0.15452279067560187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Smaje</dc:creator>
  <cp:lastModifiedBy>Chris Smaje</cp:lastModifiedBy>
  <dcterms:created xsi:type="dcterms:W3CDTF">2015-11-06T08:18:27Z</dcterms:created>
  <dcterms:modified xsi:type="dcterms:W3CDTF">2015-11-20T13:35:37Z</dcterms:modified>
</cp:coreProperties>
</file>